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thomaspowers/Downloads/"/>
    </mc:Choice>
  </mc:AlternateContent>
  <xr:revisionPtr revIDLastSave="0" documentId="8_{0821BB57-ACF2-714A-A0B0-1D93FD5467EA}" xr6:coauthVersionLast="47" xr6:coauthVersionMax="47" xr10:uidLastSave="{00000000-0000-0000-0000-000000000000}"/>
  <bookViews>
    <workbookView xWindow="1680" yWindow="500" windowWidth="20740" windowHeight="11160" xr2:uid="{09A5BDAF-6B72-42FA-A461-6BDED94091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9" i="1" l="1"/>
  <c r="E38" i="1"/>
  <c r="E37" i="1"/>
  <c r="E36" i="1"/>
  <c r="H24" i="1"/>
  <c r="C33" i="1"/>
  <c r="E33" i="1" s="1"/>
  <c r="C32" i="1"/>
  <c r="E32" i="1" s="1"/>
  <c r="C31" i="1"/>
  <c r="E31" i="1" s="1"/>
  <c r="C30" i="1"/>
  <c r="C27" i="1"/>
  <c r="E27" i="1" s="1"/>
  <c r="C26" i="1"/>
  <c r="E26" i="1" s="1"/>
  <c r="C25" i="1"/>
  <c r="E25" i="1" s="1"/>
  <c r="C24" i="1"/>
  <c r="E19" i="1"/>
  <c r="E30" i="1"/>
  <c r="E24" i="1"/>
  <c r="C14" i="1"/>
  <c r="E14" i="1" s="1"/>
  <c r="C16" i="1"/>
  <c r="E16" i="1" s="1"/>
  <c r="C15" i="1"/>
  <c r="E15" i="1" s="1"/>
  <c r="C13" i="1"/>
  <c r="E13" i="1" s="1"/>
  <c r="C10" i="1"/>
  <c r="E10" i="1" s="1"/>
  <c r="C9" i="1"/>
  <c r="E9" i="1" s="1"/>
  <c r="C8" i="1"/>
  <c r="E8" i="1" s="1"/>
  <c r="C7" i="1"/>
  <c r="E7" i="1" s="1"/>
  <c r="E41" i="1" l="1"/>
</calcChain>
</file>

<file path=xl/sharedStrings.xml><?xml version="1.0" encoding="utf-8"?>
<sst xmlns="http://schemas.openxmlformats.org/spreadsheetml/2006/main" count="44" uniqueCount="18">
  <si>
    <t>DCE Retroactive Salary Calculator</t>
  </si>
  <si>
    <t>September 1, 2020 to August 31, 2021</t>
  </si>
  <si>
    <t>Total</t>
  </si>
  <si>
    <t>Step 1</t>
  </si>
  <si>
    <t>Step 2</t>
  </si>
  <si>
    <t>Step 3</t>
  </si>
  <si>
    <t>Step 4</t>
  </si>
  <si>
    <t>Amount Per Credit</t>
  </si>
  <si>
    <t>Didactic Steps</t>
  </si>
  <si>
    <t>Lab Steps</t>
  </si>
  <si>
    <t>Input Credits</t>
  </si>
  <si>
    <t>Approximate Retroactive Pay</t>
  </si>
  <si>
    <t>September 1, 2021 to May 31, 2022</t>
  </si>
  <si>
    <t xml:space="preserve">Note: The amount of retroactive pay for the Spring 2022 semester will depend on how quickly the contract is ratified. </t>
  </si>
  <si>
    <t>Under-enrolled courses</t>
  </si>
  <si>
    <t>Input Total Amount for Under-enrolled courses</t>
  </si>
  <si>
    <t>Under-enrolled Courses</t>
  </si>
  <si>
    <t>This calculation assumes we will get retroactive pay at the end of the Spring 2022 semester. If we get our raises sooner, your pay will go up midsemester and the amount of retrocative pay will be 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</si>
</sst>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quot;$&quot;* #,##0_);_(&quot;$&quot;* \(#,##0\);_(&quot;$&quot;* &quot;-&quot;??_);_(@_)"/>
  </numFmts>
  <fonts count="6" x14ac:knownFonts="1">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b/>
      <sz val="16"/>
      <color theme="1"/>
      <name val="Calibri"/>
      <family val="2"/>
      <scheme val="minor"/>
    </font>
    <font>
      <sz val="8"/>
      <name val="Calibri"/>
      <family val="2"/>
      <scheme val="minor"/>
    </font>
  </fonts>
  <fills count="3">
    <fill>
      <patternFill patternType="none"/>
    </fill>
    <fill>
      <patternFill patternType="gray125"/>
    </fill>
    <fill>
      <patternFill patternType="solid">
        <fgColor rgb="FFFFCC99"/>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4">
    <xf numFmtId="0" fontId="0" fillId="0" borderId="0"/>
    <xf numFmtId="44" fontId="1" fillId="0" borderId="0" applyFont="0" applyFill="0" applyBorder="0" applyAlignment="0" applyProtection="0"/>
    <xf numFmtId="0" fontId="2" fillId="2" borderId="1" applyNumberFormat="0" applyAlignment="0" applyProtection="0"/>
    <xf numFmtId="9" fontId="1" fillId="0" borderId="0" applyFont="0" applyFill="0" applyBorder="0" applyAlignment="0" applyProtection="0"/>
  </cellStyleXfs>
  <cellXfs count="10">
    <xf numFmtId="0" fontId="0" fillId="0" borderId="0" xfId="0"/>
    <xf numFmtId="0" fontId="3" fillId="0" borderId="0" xfId="0" applyFont="1"/>
    <xf numFmtId="0" fontId="4" fillId="0" borderId="0" xfId="0" applyFont="1"/>
    <xf numFmtId="0" fontId="2" fillId="2" borderId="1" xfId="2"/>
    <xf numFmtId="17" fontId="0" fillId="0" borderId="0" xfId="0" applyNumberFormat="1"/>
    <xf numFmtId="164" fontId="0" fillId="0" borderId="0" xfId="1" applyNumberFormat="1" applyFont="1"/>
    <xf numFmtId="164" fontId="3" fillId="0" borderId="0" xfId="1" applyNumberFormat="1" applyFont="1"/>
    <xf numFmtId="44" fontId="0" fillId="0" borderId="0" xfId="1" applyFont="1"/>
    <xf numFmtId="164" fontId="2" fillId="2" borderId="1" xfId="1" applyNumberFormat="1" applyFont="1" applyFill="1" applyBorder="1"/>
    <xf numFmtId="10" fontId="0" fillId="0" borderId="0" xfId="3" applyNumberFormat="1" applyFont="1"/>
  </cellXfs>
  <cellStyles count="4">
    <cellStyle name="Currency" xfId="1" builtinId="4"/>
    <cellStyle name="Input" xfId="2" builtinId="20"/>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A01F1-5711-4F23-B95B-462960A2FF94}">
  <dimension ref="A1:J41"/>
  <sheetViews>
    <sheetView tabSelected="1" topLeftCell="A20" workbookViewId="0">
      <selection activeCell="D37" sqref="D37"/>
    </sheetView>
  </sheetViews>
  <sheetFormatPr baseColWidth="10" defaultColWidth="8.83203125" defaultRowHeight="15" x14ac:dyDescent="0.2"/>
  <cols>
    <col min="2" max="2" width="13.5" bestFit="1" customWidth="1"/>
    <col min="3" max="3" width="17.6640625" bestFit="1" customWidth="1"/>
    <col min="4" max="4" width="12.5" bestFit="1" customWidth="1"/>
    <col min="5" max="5" width="10.5" bestFit="1" customWidth="1"/>
  </cols>
  <sheetData>
    <row r="1" spans="1:5" ht="21" x14ac:dyDescent="0.25">
      <c r="A1" s="2" t="s">
        <v>0</v>
      </c>
    </row>
    <row r="2" spans="1:5" x14ac:dyDescent="0.2">
      <c r="A2" s="4">
        <v>44593</v>
      </c>
    </row>
    <row r="3" spans="1:5" x14ac:dyDescent="0.2">
      <c r="A3" s="4"/>
    </row>
    <row r="4" spans="1:5" x14ac:dyDescent="0.2">
      <c r="A4" s="1" t="s">
        <v>1</v>
      </c>
    </row>
    <row r="6" spans="1:5" x14ac:dyDescent="0.2">
      <c r="B6" s="1" t="s">
        <v>8</v>
      </c>
      <c r="C6" s="1" t="s">
        <v>7</v>
      </c>
      <c r="D6" s="1" t="s">
        <v>10</v>
      </c>
      <c r="E6" s="1" t="s">
        <v>2</v>
      </c>
    </row>
    <row r="7" spans="1:5" x14ac:dyDescent="0.2">
      <c r="B7" t="s">
        <v>3</v>
      </c>
      <c r="C7" s="5">
        <f>1160-1132</f>
        <v>28</v>
      </c>
      <c r="D7" s="3"/>
      <c r="E7" s="5">
        <f>C7*D7</f>
        <v>0</v>
      </c>
    </row>
    <row r="8" spans="1:5" x14ac:dyDescent="0.2">
      <c r="B8" t="s">
        <v>4</v>
      </c>
      <c r="C8" s="5">
        <f>1241-1211</f>
        <v>30</v>
      </c>
      <c r="D8" s="3"/>
      <c r="E8" s="5">
        <f t="shared" ref="E8:E16" si="0">C8*D8</f>
        <v>0</v>
      </c>
    </row>
    <row r="9" spans="1:5" x14ac:dyDescent="0.2">
      <c r="B9" t="s">
        <v>5</v>
      </c>
      <c r="C9" s="5">
        <f>1334-1301</f>
        <v>33</v>
      </c>
      <c r="D9" s="3"/>
      <c r="E9" s="5">
        <f t="shared" si="0"/>
        <v>0</v>
      </c>
    </row>
    <row r="10" spans="1:5" x14ac:dyDescent="0.2">
      <c r="B10" t="s">
        <v>6</v>
      </c>
      <c r="C10" s="5">
        <f>1401-1367</f>
        <v>34</v>
      </c>
      <c r="D10" s="3"/>
      <c r="E10" s="5">
        <f t="shared" si="0"/>
        <v>0</v>
      </c>
    </row>
    <row r="12" spans="1:5" x14ac:dyDescent="0.2">
      <c r="B12" s="1" t="s">
        <v>9</v>
      </c>
      <c r="C12" s="1" t="s">
        <v>7</v>
      </c>
      <c r="D12" s="1" t="s">
        <v>10</v>
      </c>
    </row>
    <row r="13" spans="1:5" x14ac:dyDescent="0.2">
      <c r="B13" t="s">
        <v>3</v>
      </c>
      <c r="C13" s="5">
        <f>858-838</f>
        <v>20</v>
      </c>
      <c r="D13" s="3"/>
      <c r="E13" s="5">
        <f t="shared" si="0"/>
        <v>0</v>
      </c>
    </row>
    <row r="14" spans="1:5" x14ac:dyDescent="0.2">
      <c r="B14" t="s">
        <v>4</v>
      </c>
      <c r="C14" s="5">
        <f>918-896</f>
        <v>22</v>
      </c>
      <c r="D14" s="3"/>
      <c r="E14" s="5">
        <f t="shared" si="0"/>
        <v>0</v>
      </c>
    </row>
    <row r="15" spans="1:5" x14ac:dyDescent="0.2">
      <c r="B15" t="s">
        <v>5</v>
      </c>
      <c r="C15" s="5">
        <f>987-963</f>
        <v>24</v>
      </c>
      <c r="D15" s="3"/>
      <c r="E15" s="5">
        <f t="shared" si="0"/>
        <v>0</v>
      </c>
    </row>
    <row r="16" spans="1:5" x14ac:dyDescent="0.2">
      <c r="B16" t="s">
        <v>6</v>
      </c>
      <c r="C16" s="5">
        <f>1037-1012</f>
        <v>25</v>
      </c>
      <c r="D16" s="3"/>
      <c r="E16" s="5">
        <f t="shared" si="0"/>
        <v>0</v>
      </c>
    </row>
    <row r="17" spans="1:10" x14ac:dyDescent="0.2">
      <c r="C17" s="5"/>
      <c r="E17" s="5"/>
    </row>
    <row r="18" spans="1:10" x14ac:dyDescent="0.2">
      <c r="B18" s="1" t="s">
        <v>14</v>
      </c>
      <c r="C18" s="6"/>
      <c r="D18" s="1" t="s">
        <v>15</v>
      </c>
      <c r="E18" s="6"/>
      <c r="F18" s="1"/>
      <c r="G18" s="1"/>
    </row>
    <row r="19" spans="1:10" x14ac:dyDescent="0.2">
      <c r="C19" s="5"/>
      <c r="D19" s="8"/>
      <c r="E19" s="7">
        <f>D19*0.025</f>
        <v>0</v>
      </c>
    </row>
    <row r="21" spans="1:10" x14ac:dyDescent="0.2">
      <c r="A21" s="1" t="s">
        <v>12</v>
      </c>
      <c r="D21" t="s">
        <v>13</v>
      </c>
    </row>
    <row r="22" spans="1:10" x14ac:dyDescent="0.2">
      <c r="D22" t="s">
        <v>17</v>
      </c>
    </row>
    <row r="23" spans="1:10" x14ac:dyDescent="0.2">
      <c r="B23" s="1" t="s">
        <v>8</v>
      </c>
      <c r="C23" s="1" t="s">
        <v>7</v>
      </c>
      <c r="D23" s="1" t="s">
        <v>10</v>
      </c>
      <c r="E23" s="1" t="s">
        <v>2</v>
      </c>
    </row>
    <row r="24" spans="1:10" x14ac:dyDescent="0.2">
      <c r="B24" t="s">
        <v>3</v>
      </c>
      <c r="C24" s="5">
        <f>1266-1132</f>
        <v>134</v>
      </c>
      <c r="D24" s="3"/>
      <c r="E24" s="5">
        <f>C24*D24</f>
        <v>0</v>
      </c>
      <c r="H24">
        <f>1266-1160</f>
        <v>106</v>
      </c>
    </row>
    <row r="25" spans="1:10" x14ac:dyDescent="0.2">
      <c r="B25" t="s">
        <v>4</v>
      </c>
      <c r="C25" s="5">
        <f>1348-1211</f>
        <v>137</v>
      </c>
      <c r="D25" s="3"/>
      <c r="E25" s="5">
        <f t="shared" ref="E25:E27" si="1">C25*D25</f>
        <v>0</v>
      </c>
    </row>
    <row r="26" spans="1:10" x14ac:dyDescent="0.2">
      <c r="B26" t="s">
        <v>5</v>
      </c>
      <c r="C26" s="5">
        <f>1436-1301</f>
        <v>135</v>
      </c>
      <c r="D26" s="3"/>
      <c r="E26" s="5">
        <f t="shared" si="1"/>
        <v>0</v>
      </c>
    </row>
    <row r="27" spans="1:10" x14ac:dyDescent="0.2">
      <c r="B27" t="s">
        <v>6</v>
      </c>
      <c r="C27" s="5">
        <f>1530-1367</f>
        <v>163</v>
      </c>
      <c r="D27" s="3"/>
      <c r="E27" s="5">
        <f t="shared" si="1"/>
        <v>0</v>
      </c>
    </row>
    <row r="29" spans="1:10" x14ac:dyDescent="0.2">
      <c r="B29" s="1" t="s">
        <v>9</v>
      </c>
      <c r="C29" s="1" t="s">
        <v>7</v>
      </c>
      <c r="D29" s="1" t="s">
        <v>10</v>
      </c>
      <c r="J29" s="9"/>
    </row>
    <row r="30" spans="1:10" x14ac:dyDescent="0.2">
      <c r="B30" t="s">
        <v>3</v>
      </c>
      <c r="C30" s="5">
        <f>937-838</f>
        <v>99</v>
      </c>
      <c r="D30" s="3"/>
      <c r="E30" s="5">
        <f t="shared" ref="E30:E33" si="2">C30*D30</f>
        <v>0</v>
      </c>
      <c r="J30" s="9"/>
    </row>
    <row r="31" spans="1:10" x14ac:dyDescent="0.2">
      <c r="B31" t="s">
        <v>4</v>
      </c>
      <c r="C31" s="5">
        <f>998-896</f>
        <v>102</v>
      </c>
      <c r="D31" s="3"/>
      <c r="E31" s="5">
        <f t="shared" si="2"/>
        <v>0</v>
      </c>
    </row>
    <row r="32" spans="1:10" x14ac:dyDescent="0.2">
      <c r="B32" t="s">
        <v>5</v>
      </c>
      <c r="C32" s="5">
        <f>1063-963</f>
        <v>100</v>
      </c>
      <c r="D32" s="3"/>
      <c r="E32" s="5">
        <f t="shared" si="2"/>
        <v>0</v>
      </c>
    </row>
    <row r="33" spans="2:5" x14ac:dyDescent="0.2">
      <c r="B33" t="s">
        <v>6</v>
      </c>
      <c r="C33" s="5">
        <f>1132-1012</f>
        <v>120</v>
      </c>
      <c r="D33" s="3"/>
      <c r="E33" s="5">
        <f t="shared" si="2"/>
        <v>0</v>
      </c>
    </row>
    <row r="35" spans="2:5" x14ac:dyDescent="0.2">
      <c r="B35" s="1" t="s">
        <v>16</v>
      </c>
      <c r="D35" s="1" t="s">
        <v>15</v>
      </c>
      <c r="E35" s="1"/>
    </row>
    <row r="36" spans="2:5" x14ac:dyDescent="0.2">
      <c r="B36" t="s">
        <v>3</v>
      </c>
      <c r="D36" s="8"/>
      <c r="E36" s="5">
        <f>(134/1132)*D36</f>
        <v>0</v>
      </c>
    </row>
    <row r="37" spans="2:5" x14ac:dyDescent="0.2">
      <c r="B37" t="s">
        <v>4</v>
      </c>
      <c r="D37" s="8"/>
      <c r="E37" s="5">
        <f>(137/1211)*D37</f>
        <v>0</v>
      </c>
    </row>
    <row r="38" spans="2:5" x14ac:dyDescent="0.2">
      <c r="B38" t="s">
        <v>5</v>
      </c>
      <c r="D38" s="8"/>
      <c r="E38" s="5">
        <f>(135/1301)*D38</f>
        <v>0</v>
      </c>
    </row>
    <row r="39" spans="2:5" x14ac:dyDescent="0.2">
      <c r="B39" t="s">
        <v>6</v>
      </c>
      <c r="D39" s="8"/>
      <c r="E39" s="5">
        <f>(163/1367)*D39</f>
        <v>0</v>
      </c>
    </row>
    <row r="41" spans="2:5" x14ac:dyDescent="0.2">
      <c r="C41" s="1" t="s">
        <v>11</v>
      </c>
      <c r="E41" s="5">
        <f>SUM(E7:E16,E19:E19,E24:E33,E36:E39)</f>
        <v>0</v>
      </c>
    </row>
  </sheetData>
  <phoneticPr fontId="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Gail Guarino</dc:creator>
  <cp:lastModifiedBy>Thomas Powers</cp:lastModifiedBy>
  <dcterms:created xsi:type="dcterms:W3CDTF">2022-02-10T14:48:06Z</dcterms:created>
  <dcterms:modified xsi:type="dcterms:W3CDTF">2022-03-28T14:38:12Z</dcterms:modified>
</cp:coreProperties>
</file>